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supuest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<sst xmlns="http://schemas.openxmlformats.org/spreadsheetml/2006/main" count="83" uniqueCount="60">
  <si>
    <t xml:space="preserve">Plantilla de presupuesto anual · Mouni</t>
  </si>
  <si>
    <t xml:space="preserve">Rellena las celdas en azul con tus datos (sin IVA). Viene con el ejemplo del artículo de mouni.es/blog/presupuesto-anual-empresa: una agencia de 12 personas.</t>
  </si>
  <si>
    <t xml:space="preserve">Escenarios: cambia la celda B9 (por ejemplo, a 50 % o a 0 %) para ver qué pasa si no llegan todos los clientes nuevos.</t>
  </si>
  <si>
    <t xml:space="preserve">1. Ingresos del año que presupuestas (año completo, sin IVA)</t>
  </si>
  <si>
    <t xml:space="preserve">Clientes actuales</t>
  </si>
  <si>
    <t xml:space="preserve">Proyectos puntuales</t>
  </si>
  <si>
    <t xml:space="preserve">Clientes nuevos</t>
  </si>
  <si>
    <t xml:space="preserve">% de clientes nuevos que se cumple (escenario)</t>
  </si>
  <si>
    <t xml:space="preserve">2. Costes variables y gastos generales</t>
  </si>
  <si>
    <t xml:space="preserve">Colaboradores externos y otros costes variables (% de ingresos)</t>
  </si>
  <si>
    <t xml:space="preserve">Gastos generales del año actual</t>
  </si>
  <si>
    <t xml:space="preserve">Subida prevista de gastos generales</t>
  </si>
  <si>
    <t xml:space="preserve">Coste para la empresa sobre el salario bruto (factor)</t>
  </si>
  <si>
    <t xml:space="preserve">Bruto × (1 + cotización a la Seguridad Social de la empresa). Orientativo: 1,31-1,33.</t>
  </si>
  <si>
    <t xml:space="preserve">3. Plantilla actual</t>
  </si>
  <si>
    <t xml:space="preserve">Persona o equipo</t>
  </si>
  <si>
    <t xml:space="preserve">Coste anual para la empresa hoy</t>
  </si>
  <si>
    <t xml:space="preserve">Subida (%)</t>
  </si>
  <si>
    <t xml:space="preserve">Mes de la subida (1-12)</t>
  </si>
  <si>
    <t xml:space="preserve">Coste en el año presupuestado</t>
  </si>
  <si>
    <t xml:space="preserve">Equipo actual (ejemplo: 11 personas + socio)</t>
  </si>
  <si>
    <t xml:space="preserve">Total plantilla actual</t>
  </si>
  <si>
    <t xml:space="preserve">4. Contrataciones previstas</t>
  </si>
  <si>
    <t xml:space="preserve">Puesto</t>
  </si>
  <si>
    <t xml:space="preserve">Salario bruto anual</t>
  </si>
  <si>
    <t xml:space="preserve">Mes de alta (1-12)</t>
  </si>
  <si>
    <t xml:space="preserve">Coste anual para la empresa</t>
  </si>
  <si>
    <t xml:space="preserve">Nueva contratación (ejemplo)</t>
  </si>
  <si>
    <t xml:space="preserve">Total contrataciones</t>
  </si>
  <si>
    <t xml:space="preserve">5. Estacionalidad: peso de cada mes en las ventas (tiene que sumar 100 %)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</si>
  <si>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</si>
  <si>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</si>
  <si>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</si>
  <si>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</si>
  <si>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</si>
  <si>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</si>
  <si>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</si>
  <si>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</si>
  <si>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</si>
  <si>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</si>
  <si>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</si>
  <si>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</si>
  <si>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Total</t>
  </si>
  <si>
    <t xml:space="preserve">Mes nº</t>
  </si>
  <si>
    <t xml:space="preserve">Peso del mes</t>
  </si>
  <si>
    <t xml:space="preserve">Comprobación</t>
  </si>
  <si>
    <t xml:space="preserve">6. Presupuesto mes a mes</t>
  </si>
  <si>
    <t xml:space="preserve">Partida</t>
  </si>
  <si>
    <t xml:space="preserve">Total ingresos</t>
  </si>
  <si>
    <t xml:space="preserve">Colaboradores y costes variables</t>
  </si>
  <si>
    <t xml:space="preserve">Personal</t>
  </si>
  <si>
    <t xml:space="preserve">Gastos generales</t>
  </si>
  <si>
    <t xml:space="preserve">Resultado</t>
  </si>
  <si>
    <t xml:space="preserve">Margen sobre ingresos</t>
  </si>
  <si>
    <t xml:space="preserve">7. Comparación con el año actual</t>
  </si>
  <si>
    <t xml:space="preserve">Año actual (cierre estimado)</t>
  </si>
  <si>
    <t xml:space="preserve">Presupuesto</t>
  </si>
  <si>
    <t xml:space="preserve">Diferencia</t>
  </si>
  <si>
    <t xml:space="preserve">Ingresos</t>
  </si>
  <si>
    <t xml:space="preserve">En la comparación, los costes van en positivo. Plantilla orientativa: revisa impuestos, cotizaciones y plazos con tu asesor. mouni.es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</si>
</sst>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&quot; €&quot;;\-#,##0&quot; €&quot;;\–"/>
    <numFmt numFmtId="166" formatCode="0.0%"/>
    <numFmt numFmtId="167" formatCode="0.00"/>
    <numFmt numFmtId="168" formatCode="0"/>
    <numFmt numFmtId="169" formatCode="0%"/>
    <numFmt numFmtId="170" formatCode="\+0.0%;\-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93341"/>
      <name val="Arial"/>
      <family val="0"/>
      <charset val="1"/>
    </font>
    <font>
      <i val="true"/>
      <sz val="11"/>
      <color rgb="FF5B6670"/>
      <name val="Arial"/>
      <family val="0"/>
      <charset val="1"/>
    </font>
    <font>
      <b val="true"/>
      <sz val="11"/>
      <color rgb="FF09334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color rgb="FF5B667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5B6670"/>
      <name val="Arial"/>
      <family val="0"/>
      <charset val="1"/>
    </font>
    <font>
      <b val="true"/>
      <sz val="11"/>
      <color rgb="FF1F6B3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4F9D9"/>
        <bgColor rgb="FFFFFFFF"/>
      </patternFill>
    </fill>
    <fill>
      <patternFill patternType="solid">
        <fgColor rgb="FF093341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medium">
        <color rgb="FF093341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F6B3A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9D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0"/>
      <rgbColor rgb="FF969696"/>
      <rgbColor rgb="FF093341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7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7"/>
    <col collapsed="false" customWidth="true" hidden="false" outlineLevel="0" max="14" min="6" style="0" width="13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4" t="s">
        <v>4</v>
      </c>
      <c r="B6" s="5" t="n">
        <v>696000</v>
      </c>
    </row>
    <row r="7" customFormat="false" ht="15" hidden="false" customHeight="false" outlineLevel="0" collapsed="false">
      <c r="A7" s="4" t="s">
        <v>5</v>
      </c>
      <c r="B7" s="5" t="n">
        <v>96000</v>
      </c>
    </row>
    <row r="8" customFormat="false" ht="15" hidden="false" customHeight="false" outlineLevel="0" collapsed="false">
      <c r="A8" s="4" t="s">
        <v>6</v>
      </c>
      <c r="B8" s="5" t="n">
        <v>132000</v>
      </c>
    </row>
    <row r="9" customFormat="false" ht="15" hidden="false" customHeight="false" outlineLevel="0" collapsed="false">
      <c r="A9" s="4" t="s">
        <v>7</v>
      </c>
      <c r="B9" s="6" t="n">
        <v>1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4" t="s">
        <v>9</v>
      </c>
      <c r="B12" s="6" t="n">
        <v>0.15</v>
      </c>
    </row>
    <row r="13" customFormat="false" ht="15" hidden="false" customHeight="false" outlineLevel="0" collapsed="false">
      <c r="A13" s="4" t="s">
        <v>10</v>
      </c>
      <c r="B13" s="5" t="n">
        <v>96000</v>
      </c>
    </row>
    <row r="14" customFormat="false" ht="15" hidden="false" customHeight="false" outlineLevel="0" collapsed="false">
      <c r="A14" s="4" t="s">
        <v>11</v>
      </c>
      <c r="B14" s="6" t="n">
        <v>0.04</v>
      </c>
    </row>
    <row r="15" customFormat="false" ht="15" hidden="false" customHeight="false" outlineLevel="0" collapsed="false">
      <c r="A15" s="4" t="s">
        <v>12</v>
      </c>
      <c r="B15" s="7" t="n">
        <v>1.32</v>
      </c>
      <c r="C15" s="8" t="s">
        <v>13</v>
      </c>
    </row>
    <row r="17" customFormat="false" ht="15" hidden="false" customHeight="false" outlineLevel="0" collapsed="false">
      <c r="A17" s="3" t="s">
        <v>14</v>
      </c>
    </row>
    <row r="18" customFormat="false" ht="31.5" hidden="false" customHeight="true" outlineLevel="0" collapsed="false">
      <c r="A18" s="9" t="s">
        <v>15</v>
      </c>
      <c r="B18" s="10" t="s">
        <v>16</v>
      </c>
      <c r="C18" s="10" t="s">
        <v>17</v>
      </c>
      <c r="D18" s="10" t="s">
        <v>18</v>
      </c>
      <c r="E18" s="10" t="s">
        <v>19</v>
      </c>
    </row>
    <row r="19" customFormat="false" ht="15" hidden="false" customHeight="false" outlineLevel="0" collapsed="false">
      <c r="A19" s="11" t="s">
        <v>20</v>
      </c>
      <c r="B19" s="5" t="n">
        <v>504000</v>
      </c>
      <c r="C19" s="6" t="n">
        <v>0.03</v>
      </c>
      <c r="D19" s="12" t="n">
        <v>1</v>
      </c>
      <c r="E19" s="13" t="n">
        <f aca="false">IF(B19="",0,B19*(MAX(D19,1)-1)/12+B19*(1+C19)*(13-MAX(D19,1))/12)</f>
        <v>519120</v>
      </c>
    </row>
    <row r="20" customFormat="false" ht="15" hidden="false" customHeight="false" outlineLevel="0" collapsed="false">
      <c r="A20" s="11"/>
      <c r="B20" s="5"/>
      <c r="C20" s="6"/>
      <c r="D20" s="12"/>
      <c r="E20" s="13" t="n">
        <f aca="false">IF(B20="",0,B20*(MAX(D20,1)-1)/12+B20*(1+C20)*(13-MAX(D20,1))/12)</f>
        <v>0</v>
      </c>
    </row>
    <row r="21" customFormat="false" ht="15" hidden="false" customHeight="false" outlineLevel="0" collapsed="false">
      <c r="A21" s="11"/>
      <c r="B21" s="5"/>
      <c r="C21" s="6"/>
      <c r="D21" s="12"/>
      <c r="E21" s="13" t="n">
        <f aca="false">IF(B21="",0,B21*(MAX(D21,1)-1)/12+B21*(1+C21)*(13-MAX(D21,1))/12)</f>
        <v>0</v>
      </c>
    </row>
    <row r="22" customFormat="false" ht="15" hidden="false" customHeight="false" outlineLevel="0" collapsed="false">
      <c r="A22" s="11"/>
      <c r="B22" s="5"/>
      <c r="C22" s="6"/>
      <c r="D22" s="12"/>
      <c r="E22" s="13" t="n">
        <f aca="false">IF(B22="",0,B22*(MAX(D22,1)-1)/12+B22*(1+C22)*(13-MAX(D22,1))/12)</f>
        <v>0</v>
      </c>
    </row>
    <row r="23" customFormat="false" ht="15" hidden="false" customHeight="false" outlineLevel="0" collapsed="false">
      <c r="A23" s="11"/>
      <c r="B23" s="5"/>
      <c r="C23" s="6"/>
      <c r="D23" s="12"/>
      <c r="E23" s="13" t="n">
        <f aca="false">IF(B23="",0,B23*(MAX(D23,1)-1)/12+B23*(1+C23)*(13-MAX(D23,1))/12)</f>
        <v>0</v>
      </c>
    </row>
    <row r="24" customFormat="false" ht="15" hidden="false" customHeight="false" outlineLevel="0" collapsed="false">
      <c r="A24" s="11"/>
      <c r="B24" s="5"/>
      <c r="C24" s="6"/>
      <c r="D24" s="12"/>
      <c r="E24" s="13" t="n">
        <f aca="false">IF(B24="",0,B24*(MAX(D24,1)-1)/12+B24*(1+C24)*(13-MAX(D24,1))/12)</f>
        <v>0</v>
      </c>
    </row>
    <row r="25" customFormat="false" ht="15" hidden="false" customHeight="false" outlineLevel="0" collapsed="false">
      <c r="A25" s="11"/>
      <c r="B25" s="5"/>
      <c r="C25" s="6"/>
      <c r="D25" s="12"/>
      <c r="E25" s="13" t="n">
        <f aca="false">IF(B25="",0,B25*(MAX(D25,1)-1)/12+B25*(1+C25)*(13-MAX(D25,1))/12)</f>
        <v>0</v>
      </c>
    </row>
    <row r="26" customFormat="false" ht="15" hidden="false" customHeight="false" outlineLevel="0" collapsed="false">
      <c r="A26" s="11"/>
      <c r="B26" s="5"/>
      <c r="C26" s="6"/>
      <c r="D26" s="12"/>
      <c r="E26" s="13" t="n">
        <f aca="false">IF(B26="",0,B26*(MAX(D26,1)-1)/12+B26*(1+C26)*(13-MAX(D26,1))/12)</f>
        <v>0</v>
      </c>
    </row>
    <row r="27" customFormat="false" ht="15" hidden="false" customHeight="false" outlineLevel="0" collapsed="false">
      <c r="A27" s="11"/>
      <c r="B27" s="5"/>
      <c r="C27" s="6"/>
      <c r="D27" s="12"/>
      <c r="E27" s="13" t="n">
        <f aca="false">IF(B27="",0,B27*(MAX(D27,1)-1)/12+B27*(1+C27)*(13-MAX(D27,1))/12)</f>
        <v>0</v>
      </c>
    </row>
    <row r="28" customFormat="false" ht="15" hidden="false" customHeight="false" outlineLevel="0" collapsed="false">
      <c r="A28" s="11"/>
      <c r="B28" s="5"/>
      <c r="C28" s="6"/>
      <c r="D28" s="12"/>
      <c r="E28" s="13" t="n">
        <f aca="false">IF(B28="",0,B28*(MAX(D28,1)-1)/12+B28*(1+C28)*(13-MAX(D28,1))/12)</f>
        <v>0</v>
      </c>
    </row>
    <row r="29" customFormat="false" ht="15" hidden="false" customHeight="false" outlineLevel="0" collapsed="false">
      <c r="A29" s="14" t="s">
        <v>21</v>
      </c>
      <c r="E29" s="15" t="n">
        <f aca="false">SUM(E19:E28)</f>
        <v>519120</v>
      </c>
    </row>
    <row r="31" customFormat="false" ht="15" hidden="false" customHeight="false" outlineLevel="0" collapsed="false">
      <c r="A31" s="3" t="s">
        <v>22</v>
      </c>
    </row>
    <row r="32" customFormat="false" ht="31.5" hidden="false" customHeight="true" outlineLevel="0" collapsed="false">
      <c r="A32" s="9" t="s">
        <v>23</v>
      </c>
      <c r="B32" s="10" t="s">
        <v>24</v>
      </c>
      <c r="C32" s="10" t="s">
        <v>25</v>
      </c>
      <c r="D32" s="10" t="s">
        <v>26</v>
      </c>
      <c r="E32" s="10" t="s">
        <v>19</v>
      </c>
    </row>
    <row r="33" customFormat="false" ht="15" hidden="false" customHeight="false" outlineLevel="0" collapsed="false">
      <c r="A33" s="11" t="s">
        <v>27</v>
      </c>
      <c r="B33" s="5" t="n">
        <v>36000</v>
      </c>
      <c r="C33" s="12" t="n">
        <v>4</v>
      </c>
      <c r="D33" s="13" t="n">
        <f aca="false">IF(B33="",0,B33*$B$15)</f>
        <v>47520</v>
      </c>
      <c r="E33" s="13" t="n">
        <f aca="false">IF(OR(B33="",C33=""),0,D33*(13-C33)/12)</f>
        <v>35640</v>
      </c>
    </row>
    <row r="34" customFormat="false" ht="15" hidden="false" customHeight="false" outlineLevel="0" collapsed="false">
      <c r="A34" s="11"/>
      <c r="B34" s="5"/>
      <c r="C34" s="12"/>
      <c r="D34" s="13" t="n">
        <f aca="false">IF(B34="",0,B34*$B$15)</f>
        <v>0</v>
      </c>
      <c r="E34" s="13" t="n">
        <f aca="false">IF(OR(B34="",C34=""),0,D34*(13-C34)/12)</f>
        <v>0</v>
      </c>
    </row>
    <row r="35" customFormat="false" ht="15" hidden="false" customHeight="false" outlineLevel="0" collapsed="false">
      <c r="A35" s="11"/>
      <c r="B35" s="5"/>
      <c r="C35" s="12"/>
      <c r="D35" s="13" t="n">
        <f aca="false">IF(B35="",0,B35*$B$15)</f>
        <v>0</v>
      </c>
      <c r="E35" s="13" t="n">
        <f aca="false">IF(OR(B35="",C35=""),0,D35*(13-C35)/12)</f>
        <v>0</v>
      </c>
    </row>
    <row r="36" customFormat="false" ht="15" hidden="false" customHeight="false" outlineLevel="0" collapsed="false">
      <c r="A36" s="11"/>
      <c r="B36" s="5"/>
      <c r="C36" s="12"/>
      <c r="D36" s="13" t="n">
        <f aca="false">IF(B36="",0,B36*$B$15)</f>
        <v>0</v>
      </c>
      <c r="E36" s="13" t="n">
        <f aca="false">IF(OR(B36="",C36=""),0,D36*(13-C36)/12)</f>
        <v>0</v>
      </c>
    </row>
    <row r="37" customFormat="false" ht="15" hidden="false" customHeight="false" outlineLevel="0" collapsed="false">
      <c r="A37" s="11"/>
      <c r="B37" s="5"/>
      <c r="C37" s="12"/>
      <c r="D37" s="13" t="n">
        <f aca="false">IF(B37="",0,B37*$B$15)</f>
        <v>0</v>
      </c>
      <c r="E37" s="13" t="n">
        <f aca="false">IF(OR(B37="",C37=""),0,D37*(13-C37)/12)</f>
        <v>0</v>
      </c>
    </row>
    <row r="38" customFormat="false" ht="15" hidden="false" customHeight="false" outlineLevel="0" collapsed="false">
      <c r="A38" s="11"/>
      <c r="B38" s="5"/>
      <c r="C38" s="12"/>
      <c r="D38" s="13" t="n">
        <f aca="false">IF(B38="",0,B38*$B$15)</f>
        <v>0</v>
      </c>
      <c r="E38" s="13" t="n">
        <f aca="false">IF(OR(B38="",C38=""),0,D38*(13-C38)/12)</f>
        <v>0</v>
      </c>
    </row>
    <row r="39" customFormat="false" ht="15" hidden="false" customHeight="false" outlineLevel="0" collapsed="false">
      <c r="A39" s="14" t="s">
        <v>28</v>
      </c>
      <c r="E39" s="15" t="n">
        <f aca="false">SUM(E33:E38)</f>
        <v>35640</v>
      </c>
    </row>
    <row r="41" customFormat="false" ht="15" hidden="false" customHeight="false" outlineLevel="0" collapsed="false">
      <c r="A41" s="3" t="s">
        <v>29</v>
      </c>
    </row>
    <row r="42" customFormat="false" ht="15" hidden="false" customHeight="false" outlineLevel="0" collapsed="false">
      <c r="A42" s="9"/>
      <c r="B42" s="10" t="s">
        <v>30</v>
      </c>
      <c r="C42" s="10" t="s">
        <v>31</v>
      </c>
      <c r="D42" s="10" t="s">
        <v>32</v>
      </c>
      <c r="E42" s="10" t="s">
        <v>33</v>
      </c>
      <c r="F42" s="10" t="s">
        <v>34</v>
      </c>
      <c r="G42" s="10" t="s">
        <v>35</v>
      </c>
      <c r="H42" s="10" t="s">
        <v>36</v>
      </c>
      <c r="I42" s="10" t="s">
        <v>37</v>
      </c>
      <c r="J42" s="10" t="s">
        <v>38</v>
      </c>
      <c r="K42" s="10" t="s">
        <v>39</v>
      </c>
      <c r="L42" s="10" t="s">
        <v>40</v>
      </c>
      <c r="M42" s="10" t="s">
        <v>41</v>
      </c>
      <c r="N42" s="10" t="s">
        <v>42</v>
      </c>
    </row>
    <row r="43" customFormat="false" ht="15" hidden="false" customHeight="false" outlineLevel="0" collapsed="false">
      <c r="A43" s="4" t="s">
        <v>43</v>
      </c>
      <c r="B43" s="16" t="n">
        <v>1</v>
      </c>
      <c r="C43" s="16" t="n">
        <v>2</v>
      </c>
      <c r="D43" s="16" t="n">
        <v>3</v>
      </c>
      <c r="E43" s="16" t="n">
        <v>4</v>
      </c>
      <c r="F43" s="16" t="n">
        <v>5</v>
      </c>
      <c r="G43" s="16" t="n">
        <v>6</v>
      </c>
      <c r="H43" s="16" t="n">
        <v>7</v>
      </c>
      <c r="I43" s="16" t="n">
        <v>8</v>
      </c>
      <c r="J43" s="16" t="n">
        <v>9</v>
      </c>
      <c r="K43" s="16" t="n">
        <v>10</v>
      </c>
      <c r="L43" s="16" t="n">
        <v>11</v>
      </c>
      <c r="M43" s="16" t="n">
        <v>12</v>
      </c>
    </row>
    <row r="44" customFormat="false" ht="15" hidden="false" customHeight="false" outlineLevel="0" collapsed="false">
      <c r="A44" s="4" t="s">
        <v>44</v>
      </c>
      <c r="B44" s="17" t="n">
        <v>0.08</v>
      </c>
      <c r="C44" s="17" t="n">
        <v>0.08</v>
      </c>
      <c r="D44" s="17" t="n">
        <v>0.09</v>
      </c>
      <c r="E44" s="17" t="n">
        <v>0.09</v>
      </c>
      <c r="F44" s="17" t="n">
        <v>0.09</v>
      </c>
      <c r="G44" s="17" t="n">
        <v>0.09</v>
      </c>
      <c r="H44" s="17" t="n">
        <v>0.08</v>
      </c>
      <c r="I44" s="17" t="n">
        <v>0.05</v>
      </c>
      <c r="J44" s="17" t="n">
        <v>0.09</v>
      </c>
      <c r="K44" s="17" t="n">
        <v>0.09</v>
      </c>
      <c r="L44" s="17" t="n">
        <v>0.09</v>
      </c>
      <c r="M44" s="17" t="n">
        <v>0.08</v>
      </c>
      <c r="N44" s="18" t="n">
        <f aca="false">SUM(B44:M44)</f>
        <v>1</v>
      </c>
    </row>
    <row r="45" customFormat="false" ht="15" hidden="false" customHeight="false" outlineLevel="0" collapsed="false">
      <c r="A45" s="4" t="s">
        <v>45</v>
      </c>
      <c r="B45" s="19" t="str">
        <f aca="false">IF(ROUND(N44,4)=1,"OK: suma 100 %","Revisa: los pesos no suman 100 %")</f>
        <v>OK: suma 100 %</v>
      </c>
    </row>
    <row r="47" customFormat="false" ht="15" hidden="false" customHeight="false" outlineLevel="0" collapsed="false">
      <c r="A47" s="3" t="s">
        <v>46</v>
      </c>
    </row>
    <row r="48" customFormat="false" ht="15" hidden="false" customHeight="false" outlineLevel="0" collapsed="false">
      <c r="A48" s="9" t="s">
        <v>47</v>
      </c>
      <c r="B48" s="10" t="s">
        <v>30</v>
      </c>
      <c r="C48" s="10" t="s">
        <v>31</v>
      </c>
      <c r="D48" s="10" t="s">
        <v>32</v>
      </c>
      <c r="E48" s="10" t="s">
        <v>33</v>
      </c>
      <c r="F48" s="10" t="s">
        <v>34</v>
      </c>
      <c r="G48" s="10" t="s">
        <v>35</v>
      </c>
      <c r="H48" s="10" t="s">
        <v>36</v>
      </c>
      <c r="I48" s="10" t="s">
        <v>37</v>
      </c>
      <c r="J48" s="10" t="s">
        <v>38</v>
      </c>
      <c r="K48" s="10" t="s">
        <v>39</v>
      </c>
      <c r="L48" s="10" t="s">
        <v>40</v>
      </c>
      <c r="M48" s="10" t="s">
        <v>41</v>
      </c>
      <c r="N48" s="10" t="s">
        <v>42</v>
      </c>
    </row>
    <row r="49" customFormat="false" ht="15" hidden="false" customHeight="false" outlineLevel="0" collapsed="false">
      <c r="A49" s="4" t="s">
        <v>4</v>
      </c>
      <c r="B49" s="13" t="n">
        <f aca="false">$B$6*B44</f>
        <v>55680</v>
      </c>
      <c r="C49" s="13" t="n">
        <f aca="false">$B$6*C44</f>
        <v>55680</v>
      </c>
      <c r="D49" s="13" t="n">
        <f aca="false">$B$6*D44</f>
        <v>62640</v>
      </c>
      <c r="E49" s="13" t="n">
        <f aca="false">$B$6*E44</f>
        <v>62640</v>
      </c>
      <c r="F49" s="13" t="n">
        <f aca="false">$B$6*F44</f>
        <v>62640</v>
      </c>
      <c r="G49" s="13" t="n">
        <f aca="false">$B$6*G44</f>
        <v>62640</v>
      </c>
      <c r="H49" s="13" t="n">
        <f aca="false">$B$6*H44</f>
        <v>55680</v>
      </c>
      <c r="I49" s="13" t="n">
        <f aca="false">$B$6*I44</f>
        <v>34800</v>
      </c>
      <c r="J49" s="13" t="n">
        <f aca="false">$B$6*J44</f>
        <v>62640</v>
      </c>
      <c r="K49" s="13" t="n">
        <f aca="false">$B$6*K44</f>
        <v>62640</v>
      </c>
      <c r="L49" s="13" t="n">
        <f aca="false">$B$6*L44</f>
        <v>62640</v>
      </c>
      <c r="M49" s="13" t="n">
        <f aca="false">$B$6*M44</f>
        <v>55680</v>
      </c>
      <c r="N49" s="15" t="n">
        <f aca="false">SUM(B49:M49)</f>
        <v>696000</v>
      </c>
    </row>
    <row r="50" customFormat="false" ht="15" hidden="false" customHeight="false" outlineLevel="0" collapsed="false">
      <c r="A50" s="4" t="s">
        <v>5</v>
      </c>
      <c r="B50" s="13" t="n">
        <f aca="false">$B$7*B44</f>
        <v>7680</v>
      </c>
      <c r="C50" s="13" t="n">
        <f aca="false">$B$7*C44</f>
        <v>7680</v>
      </c>
      <c r="D50" s="13" t="n">
        <f aca="false">$B$7*D44</f>
        <v>8640</v>
      </c>
      <c r="E50" s="13" t="n">
        <f aca="false">$B$7*E44</f>
        <v>8640</v>
      </c>
      <c r="F50" s="13" t="n">
        <f aca="false">$B$7*F44</f>
        <v>8640</v>
      </c>
      <c r="G50" s="13" t="n">
        <f aca="false">$B$7*G44</f>
        <v>8640</v>
      </c>
      <c r="H50" s="13" t="n">
        <f aca="false">$B$7*H44</f>
        <v>7680</v>
      </c>
      <c r="I50" s="13" t="n">
        <f aca="false">$B$7*I44</f>
        <v>4800</v>
      </c>
      <c r="J50" s="13" t="n">
        <f aca="false">$B$7*J44</f>
        <v>8640</v>
      </c>
      <c r="K50" s="13" t="n">
        <f aca="false">$B$7*K44</f>
        <v>8640</v>
      </c>
      <c r="L50" s="13" t="n">
        <f aca="false">$B$7*L44</f>
        <v>8640</v>
      </c>
      <c r="M50" s="13" t="n">
        <f aca="false">$B$7*M44</f>
        <v>7680</v>
      </c>
      <c r="N50" s="15" t="n">
        <f aca="false">SUM(B50:M50)</f>
        <v>96000</v>
      </c>
    </row>
    <row r="51" customFormat="false" ht="15" hidden="false" customHeight="false" outlineLevel="0" collapsed="false">
      <c r="A51" s="4" t="s">
        <v>6</v>
      </c>
      <c r="B51" s="13" t="n">
        <f aca="false">$B$8*$B$9*B44</f>
        <v>10560</v>
      </c>
      <c r="C51" s="13" t="n">
        <f aca="false">$B$8*$B$9*C44</f>
        <v>10560</v>
      </c>
      <c r="D51" s="13" t="n">
        <f aca="false">$B$8*$B$9*D44</f>
        <v>11880</v>
      </c>
      <c r="E51" s="13" t="n">
        <f aca="false">$B$8*$B$9*E44</f>
        <v>11880</v>
      </c>
      <c r="F51" s="13" t="n">
        <f aca="false">$B$8*$B$9*F44</f>
        <v>11880</v>
      </c>
      <c r="G51" s="13" t="n">
        <f aca="false">$B$8*$B$9*G44</f>
        <v>11880</v>
      </c>
      <c r="H51" s="13" t="n">
        <f aca="false">$B$8*$B$9*H44</f>
        <v>10560</v>
      </c>
      <c r="I51" s="13" t="n">
        <f aca="false">$B$8*$B$9*I44</f>
        <v>6600</v>
      </c>
      <c r="J51" s="13" t="n">
        <f aca="false">$B$8*$B$9*J44</f>
        <v>11880</v>
      </c>
      <c r="K51" s="13" t="n">
        <f aca="false">$B$8*$B$9*K44</f>
        <v>11880</v>
      </c>
      <c r="L51" s="13" t="n">
        <f aca="false">$B$8*$B$9*L44</f>
        <v>11880</v>
      </c>
      <c r="M51" s="13" t="n">
        <f aca="false">$B$8*$B$9*M44</f>
        <v>10560</v>
      </c>
      <c r="N51" s="15" t="n">
        <f aca="false">SUM(B51:M51)</f>
        <v>132000</v>
      </c>
    </row>
    <row r="52" customFormat="false" ht="15" hidden="false" customHeight="false" outlineLevel="0" collapsed="false">
      <c r="A52" s="20" t="s">
        <v>48</v>
      </c>
      <c r="B52" s="21" t="n">
        <f aca="false">SUM(B49:B51)</f>
        <v>73920</v>
      </c>
      <c r="C52" s="21" t="n">
        <f aca="false">SUM(C49:C51)</f>
        <v>73920</v>
      </c>
      <c r="D52" s="21" t="n">
        <f aca="false">SUM(D49:D51)</f>
        <v>83160</v>
      </c>
      <c r="E52" s="21" t="n">
        <f aca="false">SUM(E49:E51)</f>
        <v>83160</v>
      </c>
      <c r="F52" s="21" t="n">
        <f aca="false">SUM(F49:F51)</f>
        <v>83160</v>
      </c>
      <c r="G52" s="21" t="n">
        <f aca="false">SUM(G49:G51)</f>
        <v>83160</v>
      </c>
      <c r="H52" s="21" t="n">
        <f aca="false">SUM(H49:H51)</f>
        <v>73920</v>
      </c>
      <c r="I52" s="21" t="n">
        <f aca="false">SUM(I49:I51)</f>
        <v>46200</v>
      </c>
      <c r="J52" s="21" t="n">
        <f aca="false">SUM(J49:J51)</f>
        <v>83160</v>
      </c>
      <c r="K52" s="21" t="n">
        <f aca="false">SUM(K49:K51)</f>
        <v>83160</v>
      </c>
      <c r="L52" s="21" t="n">
        <f aca="false">SUM(L49:L51)</f>
        <v>83160</v>
      </c>
      <c r="M52" s="21" t="n">
        <f aca="false">SUM(M49:M51)</f>
        <v>73920</v>
      </c>
      <c r="N52" s="21" t="n">
        <f aca="false">SUM(B52:M52)</f>
        <v>924000</v>
      </c>
    </row>
    <row r="53" customFormat="false" ht="15" hidden="false" customHeight="false" outlineLevel="0" collapsed="false">
      <c r="A53" s="4" t="s">
        <v>49</v>
      </c>
      <c r="B53" s="13" t="n">
        <f aca="false">-B52*$B$12</f>
        <v>-11088</v>
      </c>
      <c r="C53" s="13" t="n">
        <f aca="false">-C52*$B$12</f>
        <v>-11088</v>
      </c>
      <c r="D53" s="13" t="n">
        <f aca="false">-D52*$B$12</f>
        <v>-12474</v>
      </c>
      <c r="E53" s="13" t="n">
        <f aca="false">-E52*$B$12</f>
        <v>-12474</v>
      </c>
      <c r="F53" s="13" t="n">
        <f aca="false">-F52*$B$12</f>
        <v>-12474</v>
      </c>
      <c r="G53" s="13" t="n">
        <f aca="false">-G52*$B$12</f>
        <v>-12474</v>
      </c>
      <c r="H53" s="13" t="n">
        <f aca="false">-H52*$B$12</f>
        <v>-11088</v>
      </c>
      <c r="I53" s="13" t="n">
        <f aca="false">-I52*$B$12</f>
        <v>-6930</v>
      </c>
      <c r="J53" s="13" t="n">
        <f aca="false">-J52*$B$12</f>
        <v>-12474</v>
      </c>
      <c r="K53" s="13" t="n">
        <f aca="false">-K52*$B$12</f>
        <v>-12474</v>
      </c>
      <c r="L53" s="13" t="n">
        <f aca="false">-L52*$B$12</f>
        <v>-12474</v>
      </c>
      <c r="M53" s="13" t="n">
        <f aca="false">-M52*$B$12</f>
        <v>-11088</v>
      </c>
      <c r="N53" s="15" t="n">
        <f aca="false">SUM(B53:M53)</f>
        <v>-138600</v>
      </c>
    </row>
    <row r="54" customFormat="false" ht="15" hidden="false" customHeight="false" outlineLevel="0" collapsed="false">
      <c r="A54" s="4" t="s">
        <v>50</v>
      </c>
      <c r="B54" s="13" t="n">
        <f aca="false">-(SUMPRODUCT($B$19:$B$28,1+($D$19:$D$28&lt;=B43)*$C$19:$C$28)/12+SUMPRODUCT($D$33:$D$38,($C$33:$C$38&lt;=B43)*($C$33:$C$38&gt;0))/12)</f>
        <v>-43260</v>
      </c>
      <c r="C54" s="13" t="n">
        <f aca="false">-(SUMPRODUCT($B$19:$B$28,1+($D$19:$D$28&lt;=C43)*$C$19:$C$28)/12+SUMPRODUCT($D$33:$D$38,($C$33:$C$38&lt;=C43)*($C$33:$C$38&gt;0))/12)</f>
        <v>-43260</v>
      </c>
      <c r="D54" s="13" t="n">
        <f aca="false">-(SUMPRODUCT($B$19:$B$28,1+($D$19:$D$28&lt;=D43)*$C$19:$C$28)/12+SUMPRODUCT($D$33:$D$38,($C$33:$C$38&lt;=D43)*($C$33:$C$38&gt;0))/12)</f>
        <v>-43260</v>
      </c>
      <c r="E54" s="13" t="n">
        <f aca="false">-(SUMPRODUCT($B$19:$B$28,1+($D$19:$D$28&lt;=E43)*$C$19:$C$28)/12+SUMPRODUCT($D$33:$D$38,($C$33:$C$38&lt;=E43)*($C$33:$C$38&gt;0))/12)</f>
        <v>-47220</v>
      </c>
      <c r="F54" s="13" t="n">
        <f aca="false">-(SUMPRODUCT($B$19:$B$28,1+($D$19:$D$28&lt;=F43)*$C$19:$C$28)/12+SUMPRODUCT($D$33:$D$38,($C$33:$C$38&lt;=F43)*($C$33:$C$38&gt;0))/12)</f>
        <v>-47220</v>
      </c>
      <c r="G54" s="13" t="n">
        <f aca="false">-(SUMPRODUCT($B$19:$B$28,1+($D$19:$D$28&lt;=G43)*$C$19:$C$28)/12+SUMPRODUCT($D$33:$D$38,($C$33:$C$38&lt;=G43)*($C$33:$C$38&gt;0))/12)</f>
        <v>-47220</v>
      </c>
      <c r="H54" s="13" t="n">
        <f aca="false">-(SUMPRODUCT($B$19:$B$28,1+($D$19:$D$28&lt;=H43)*$C$19:$C$28)/12+SUMPRODUCT($D$33:$D$38,($C$33:$C$38&lt;=H43)*($C$33:$C$38&gt;0))/12)</f>
        <v>-47220</v>
      </c>
      <c r="I54" s="13" t="n">
        <f aca="false">-(SUMPRODUCT($B$19:$B$28,1+($D$19:$D$28&lt;=I43)*$C$19:$C$28)/12+SUMPRODUCT($D$33:$D$38,($C$33:$C$38&lt;=I43)*($C$33:$C$38&gt;0))/12)</f>
        <v>-47220</v>
      </c>
      <c r="J54" s="13" t="n">
        <f aca="false">-(SUMPRODUCT($B$19:$B$28,1+($D$19:$D$28&lt;=J43)*$C$19:$C$28)/12+SUMPRODUCT($D$33:$D$38,($C$33:$C$38&lt;=J43)*($C$33:$C$38&gt;0))/12)</f>
        <v>-47220</v>
      </c>
      <c r="K54" s="13" t="n">
        <f aca="false">-(SUMPRODUCT($B$19:$B$28,1+($D$19:$D$28&lt;=K43)*$C$19:$C$28)/12+SUMPRODUCT($D$33:$D$38,($C$33:$C$38&lt;=K43)*($C$33:$C$38&gt;0))/12)</f>
        <v>-47220</v>
      </c>
      <c r="L54" s="13" t="n">
        <f aca="false">-(SUMPRODUCT($B$19:$B$28,1+($D$19:$D$28&lt;=L43)*$C$19:$C$28)/12+SUMPRODUCT($D$33:$D$38,($C$33:$C$38&lt;=L43)*($C$33:$C$38&gt;0))/12)</f>
        <v>-47220</v>
      </c>
      <c r="M54" s="13" t="n">
        <f aca="false">-(SUMPRODUCT($B$19:$B$28,1+($D$19:$D$28&lt;=M43)*$C$19:$C$28)/12+SUMPRODUCT($D$33:$D$38,($C$33:$C$38&lt;=M43)*($C$33:$C$38&gt;0))/12)</f>
        <v>-47220</v>
      </c>
      <c r="N54" s="15" t="n">
        <f aca="false">SUM(B54:M54)</f>
        <v>-554760</v>
      </c>
    </row>
    <row r="55" customFormat="false" ht="15" hidden="false" customHeight="false" outlineLevel="0" collapsed="false">
      <c r="A55" s="4" t="s">
        <v>51</v>
      </c>
      <c r="B55" s="13" t="n">
        <f aca="false">-$B$13*(1+$B$14)/12</f>
        <v>-8320</v>
      </c>
      <c r="C55" s="13" t="n">
        <f aca="false">-$B$13*(1+$B$14)/12</f>
        <v>-8320</v>
      </c>
      <c r="D55" s="13" t="n">
        <f aca="false">-$B$13*(1+$B$14)/12</f>
        <v>-8320</v>
      </c>
      <c r="E55" s="13" t="n">
        <f aca="false">-$B$13*(1+$B$14)/12</f>
        <v>-8320</v>
      </c>
      <c r="F55" s="13" t="n">
        <f aca="false">-$B$13*(1+$B$14)/12</f>
        <v>-8320</v>
      </c>
      <c r="G55" s="13" t="n">
        <f aca="false">-$B$13*(1+$B$14)/12</f>
        <v>-8320</v>
      </c>
      <c r="H55" s="13" t="n">
        <f aca="false">-$B$13*(1+$B$14)/12</f>
        <v>-8320</v>
      </c>
      <c r="I55" s="13" t="n">
        <f aca="false">-$B$13*(1+$B$14)/12</f>
        <v>-8320</v>
      </c>
      <c r="J55" s="13" t="n">
        <f aca="false">-$B$13*(1+$B$14)/12</f>
        <v>-8320</v>
      </c>
      <c r="K55" s="13" t="n">
        <f aca="false">-$B$13*(1+$B$14)/12</f>
        <v>-8320</v>
      </c>
      <c r="L55" s="13" t="n">
        <f aca="false">-$B$13*(1+$B$14)/12</f>
        <v>-8320</v>
      </c>
      <c r="M55" s="13" t="n">
        <f aca="false">-$B$13*(1+$B$14)/12</f>
        <v>-8320</v>
      </c>
      <c r="N55" s="15" t="n">
        <f aca="false">SUM(B55:M55)</f>
        <v>-99840</v>
      </c>
    </row>
    <row r="56" customFormat="false" ht="15" hidden="false" customHeight="false" outlineLevel="0" collapsed="false">
      <c r="A56" s="20" t="s">
        <v>52</v>
      </c>
      <c r="B56" s="21" t="n">
        <f aca="false">SUM(B52:B55)</f>
        <v>11252</v>
      </c>
      <c r="C56" s="21" t="n">
        <f aca="false">SUM(C52:C55)</f>
        <v>11252</v>
      </c>
      <c r="D56" s="21" t="n">
        <f aca="false">SUM(D52:D55)</f>
        <v>19106</v>
      </c>
      <c r="E56" s="21" t="n">
        <f aca="false">SUM(E52:E55)</f>
        <v>15146</v>
      </c>
      <c r="F56" s="21" t="n">
        <f aca="false">SUM(F52:F55)</f>
        <v>15146</v>
      </c>
      <c r="G56" s="21" t="n">
        <f aca="false">SUM(G52:G55)</f>
        <v>15146</v>
      </c>
      <c r="H56" s="21" t="n">
        <f aca="false">SUM(H52:H55)</f>
        <v>7292</v>
      </c>
      <c r="I56" s="21" t="n">
        <f aca="false">SUM(I52:I55)</f>
        <v>-16270</v>
      </c>
      <c r="J56" s="21" t="n">
        <f aca="false">SUM(J52:J55)</f>
        <v>15146</v>
      </c>
      <c r="K56" s="21" t="n">
        <f aca="false">SUM(K52:K55)</f>
        <v>15146</v>
      </c>
      <c r="L56" s="21" t="n">
        <f aca="false">SUM(L52:L55)</f>
        <v>15146</v>
      </c>
      <c r="M56" s="21" t="n">
        <f aca="false">SUM(M52:M55)</f>
        <v>7292</v>
      </c>
      <c r="N56" s="21" t="n">
        <f aca="false">SUM(B56:M56)</f>
        <v>130800</v>
      </c>
    </row>
    <row r="57" customFormat="false" ht="15" hidden="false" customHeight="false" outlineLevel="0" collapsed="false">
      <c r="A57" s="4" t="s">
        <v>53</v>
      </c>
      <c r="B57" s="22" t="n">
        <f aca="false">IF(B52=0,0,B56/B52)</f>
        <v>0.152218614718615</v>
      </c>
      <c r="C57" s="22" t="n">
        <f aca="false">IF(C52=0,0,C56/C52)</f>
        <v>0.152218614718615</v>
      </c>
      <c r="D57" s="22" t="n">
        <f aca="false">IF(D52=0,0,D56/D52)</f>
        <v>0.22974987974988</v>
      </c>
      <c r="E57" s="22" t="n">
        <f aca="false">IF(E52=0,0,E56/E52)</f>
        <v>0.182130832130832</v>
      </c>
      <c r="F57" s="22" t="n">
        <f aca="false">IF(F52=0,0,F56/F52)</f>
        <v>0.182130832130832</v>
      </c>
      <c r="G57" s="22" t="n">
        <f aca="false">IF(G52=0,0,G56/G52)</f>
        <v>0.182130832130832</v>
      </c>
      <c r="H57" s="22" t="n">
        <f aca="false">IF(H52=0,0,H56/H52)</f>
        <v>0.0986471861471862</v>
      </c>
      <c r="I57" s="22" t="n">
        <f aca="false">IF(I52=0,0,I56/I52)</f>
        <v>-0.352164502164502</v>
      </c>
      <c r="J57" s="22" t="n">
        <f aca="false">IF(J52=0,0,J56/J52)</f>
        <v>0.182130832130832</v>
      </c>
      <c r="K57" s="22" t="n">
        <f aca="false">IF(K52=0,0,K56/K52)</f>
        <v>0.182130832130832</v>
      </c>
      <c r="L57" s="22" t="n">
        <f aca="false">IF(L52=0,0,L56/L52)</f>
        <v>0.182130832130832</v>
      </c>
      <c r="M57" s="22" t="n">
        <f aca="false">IF(M52=0,0,M56/M52)</f>
        <v>0.0986471861471862</v>
      </c>
      <c r="N57" s="23" t="n">
        <f aca="false">IF(N52=0,0,N56/N52)</f>
        <v>0.141558441558442</v>
      </c>
    </row>
    <row r="59" customFormat="false" ht="15" hidden="false" customHeight="false" outlineLevel="0" collapsed="false">
      <c r="A59" s="3" t="s">
        <v>54</v>
      </c>
    </row>
    <row r="60" customFormat="false" ht="39.55" hidden="false" customHeight="false" outlineLevel="0" collapsed="false">
      <c r="A60" s="9" t="s">
        <v>47</v>
      </c>
      <c r="B60" s="10" t="s">
        <v>55</v>
      </c>
      <c r="C60" s="10" t="s">
        <v>56</v>
      </c>
      <c r="D60" s="10" t="s">
        <v>57</v>
      </c>
    </row>
    <row r="61" customFormat="false" ht="15" hidden="false" customHeight="false" outlineLevel="0" collapsed="false">
      <c r="A61" s="4" t="s">
        <v>58</v>
      </c>
      <c r="B61" s="5" t="n">
        <v>840000</v>
      </c>
      <c r="C61" s="13" t="n">
        <f aca="false">N52</f>
        <v>924000</v>
      </c>
      <c r="D61" s="13" t="n">
        <f aca="false">C61-B61</f>
        <v>84000</v>
      </c>
    </row>
    <row r="62" customFormat="false" ht="15" hidden="false" customHeight="false" outlineLevel="0" collapsed="false">
      <c r="A62" s="4" t="s">
        <v>49</v>
      </c>
      <c r="B62" s="5" t="n">
        <v>126000</v>
      </c>
      <c r="C62" s="13" t="n">
        <f aca="false">-N53</f>
        <v>138600</v>
      </c>
      <c r="D62" s="13" t="n">
        <f aca="false">C62-B62</f>
        <v>12600</v>
      </c>
    </row>
    <row r="63" customFormat="false" ht="15" hidden="false" customHeight="false" outlineLevel="0" collapsed="false">
      <c r="A63" s="4" t="s">
        <v>50</v>
      </c>
      <c r="B63" s="5" t="n">
        <v>504000</v>
      </c>
      <c r="C63" s="13" t="n">
        <f aca="false">-N54</f>
        <v>554760</v>
      </c>
      <c r="D63" s="13" t="n">
        <f aca="false">C63-B63</f>
        <v>50760</v>
      </c>
    </row>
    <row r="64" customFormat="false" ht="15" hidden="false" customHeight="false" outlineLevel="0" collapsed="false">
      <c r="A64" s="4" t="s">
        <v>51</v>
      </c>
      <c r="B64" s="5" t="n">
        <v>96000</v>
      </c>
      <c r="C64" s="13" t="n">
        <f aca="false">-N55</f>
        <v>99840</v>
      </c>
      <c r="D64" s="13" t="n">
        <f aca="false">C64-B64</f>
        <v>3840</v>
      </c>
    </row>
    <row r="65" customFormat="false" ht="15" hidden="false" customHeight="false" outlineLevel="0" collapsed="false">
      <c r="A65" s="20" t="s">
        <v>52</v>
      </c>
      <c r="B65" s="21" t="n">
        <f aca="false">B61-B62-B63-B64</f>
        <v>114000</v>
      </c>
      <c r="C65" s="21" t="n">
        <f aca="false">C61-C62-C63-C64</f>
        <v>130800</v>
      </c>
      <c r="D65" s="21" t="n">
        <f aca="false">C65-B65</f>
        <v>16800</v>
      </c>
    </row>
    <row r="66" customFormat="false" ht="15" hidden="false" customHeight="false" outlineLevel="0" collapsed="false">
      <c r="A66" s="4" t="s">
        <v>53</v>
      </c>
      <c r="B66" s="22" t="n">
        <f aca="false">IF(B61=0,0,B65/B61)</f>
        <v>0.135714285714286</v>
      </c>
      <c r="C66" s="22" t="n">
        <f aca="false">IF(C61=0,0,C65/C61)</f>
        <v>0.141558441558442</v>
      </c>
      <c r="D66" s="24" t="n">
        <f aca="false">C66-B66</f>
        <v>0.00584415584415585</v>
      </c>
    </row>
    <row r="68" customFormat="false" ht="15" hidden="false" customHeight="false" outlineLevel="0" collapsed="false">
      <c r="A68" s="8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2026-10-19T08:11:10Z</dcterms:created>
  <dc:creator>Mouni Partners</dc:creator>
  <dc:description/>
  <dc:language>en-US</dc:language>
  <cp:lastModifiedBy/>
  <dcterms:modified xsi:type="dcterms:W3CDTF">2026-10-19T08:11:10Z</dcterms:modified>
  <cp:revision>0</cp:revision>
  <dc:subject/>
  <dc:title>Plantilla de presupuesto anual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